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20475" windowHeight="9795"/>
  </bookViews>
  <sheets>
    <sheet name="公的年金・退職所得算出" sheetId="1" r:id="rId1"/>
    <sheet name="計算シート" sheetId="2" r:id="rId2"/>
  </sheets>
  <calcPr calcId="145621"/>
</workbook>
</file>

<file path=xl/calcChain.xml><?xml version="1.0" encoding="utf-8"?>
<calcChain xmlns="http://schemas.openxmlformats.org/spreadsheetml/2006/main">
  <c r="C37" i="2" l="1"/>
  <c r="F46" i="2" l="1"/>
  <c r="C56" i="2" s="1"/>
  <c r="F45" i="2"/>
  <c r="F6" i="2"/>
  <c r="F5" i="2"/>
  <c r="C31" i="2" l="1"/>
  <c r="C57" i="2"/>
  <c r="C59" i="2" s="1"/>
  <c r="C60" i="2" s="1"/>
  <c r="C27" i="2"/>
  <c r="C33" i="2"/>
  <c r="C34" i="2"/>
  <c r="C32" i="2"/>
  <c r="C28" i="2"/>
  <c r="C29" i="2"/>
  <c r="C30" i="2"/>
  <c r="F21" i="1" l="1"/>
  <c r="F20" i="1"/>
  <c r="C36" i="2"/>
  <c r="F9" i="1" s="1"/>
  <c r="F10" i="1" l="1"/>
</calcChain>
</file>

<file path=xl/sharedStrings.xml><?xml version="1.0" encoding="utf-8"?>
<sst xmlns="http://schemas.openxmlformats.org/spreadsheetml/2006/main" count="82" uniqueCount="54">
  <si>
    <t>円</t>
    <rPh sb="0" eb="1">
      <t>エン</t>
    </rPh>
    <phoneticPr fontId="1"/>
  </si>
  <si>
    <t>～</t>
  </si>
  <si>
    <t>公的年金等に係る雑所得・退職所得　算出表</t>
    <rPh sb="0" eb="2">
      <t>コウテキ</t>
    </rPh>
    <rPh sb="2" eb="4">
      <t>ネンキン</t>
    </rPh>
    <rPh sb="4" eb="5">
      <t>トウ</t>
    </rPh>
    <rPh sb="6" eb="7">
      <t>カカ</t>
    </rPh>
    <rPh sb="8" eb="11">
      <t>ザツショトク</t>
    </rPh>
    <rPh sb="12" eb="14">
      <t>タイショク</t>
    </rPh>
    <rPh sb="14" eb="16">
      <t>ショトク</t>
    </rPh>
    <rPh sb="17" eb="19">
      <t>サンシュツ</t>
    </rPh>
    <rPh sb="19" eb="20">
      <t>ヒョウ</t>
    </rPh>
    <phoneticPr fontId="1"/>
  </si>
  <si>
    <t>１．公的年金等に係る雑所得</t>
    <rPh sb="2" eb="4">
      <t>コウテキ</t>
    </rPh>
    <rPh sb="4" eb="6">
      <t>ネンキン</t>
    </rPh>
    <rPh sb="6" eb="7">
      <t>トウ</t>
    </rPh>
    <rPh sb="8" eb="9">
      <t>カカ</t>
    </rPh>
    <rPh sb="10" eb="13">
      <t>ザツショトク</t>
    </rPh>
    <phoneticPr fontId="1"/>
  </si>
  <si>
    <t>２．退職所得</t>
  </si>
  <si>
    <t>２．退職所得</t>
    <phoneticPr fontId="1"/>
  </si>
  <si>
    <t>年齢（翌年１月１日現在の年齢）</t>
    <rPh sb="0" eb="2">
      <t>ネンレイ</t>
    </rPh>
    <phoneticPr fontId="1"/>
  </si>
  <si>
    <t>65歳以上</t>
    <rPh sb="2" eb="3">
      <t>サイ</t>
    </rPh>
    <rPh sb="3" eb="5">
      <t>イジョウ</t>
    </rPh>
    <phoneticPr fontId="1"/>
  </si>
  <si>
    <t>64歳以下</t>
    <rPh sb="2" eb="3">
      <t>サイ</t>
    </rPh>
    <rPh sb="3" eb="5">
      <t>イカ</t>
    </rPh>
    <phoneticPr fontId="1"/>
  </si>
  <si>
    <t>その年中の公的年金等の収入（見積額）</t>
    <rPh sb="2" eb="3">
      <t>トシ</t>
    </rPh>
    <rPh sb="3" eb="4">
      <t>ジュウ</t>
    </rPh>
    <rPh sb="5" eb="7">
      <t>コウテキ</t>
    </rPh>
    <rPh sb="7" eb="9">
      <t>ネンキン</t>
    </rPh>
    <rPh sb="9" eb="10">
      <t>トウ</t>
    </rPh>
    <rPh sb="11" eb="13">
      <t>シュウニュウ</t>
    </rPh>
    <rPh sb="14" eb="16">
      <t>ミツモ</t>
    </rPh>
    <rPh sb="16" eb="17">
      <t>ガク</t>
    </rPh>
    <phoneticPr fontId="1"/>
  </si>
  <si>
    <t>公的年金等控除額</t>
    <rPh sb="0" eb="2">
      <t>コウテキ</t>
    </rPh>
    <rPh sb="2" eb="4">
      <t>ネンキン</t>
    </rPh>
    <rPh sb="4" eb="5">
      <t>トウ</t>
    </rPh>
    <rPh sb="5" eb="7">
      <t>コウジョ</t>
    </rPh>
    <rPh sb="7" eb="8">
      <t>ガク</t>
    </rPh>
    <phoneticPr fontId="1"/>
  </si>
  <si>
    <t>公的年金等に係る雑所得の金額</t>
    <rPh sb="0" eb="2">
      <t>コウテキ</t>
    </rPh>
    <rPh sb="2" eb="4">
      <t>ネンキン</t>
    </rPh>
    <rPh sb="4" eb="5">
      <t>トウ</t>
    </rPh>
    <rPh sb="6" eb="7">
      <t>カカ</t>
    </rPh>
    <rPh sb="8" eb="11">
      <t>ザツショトク</t>
    </rPh>
    <rPh sb="12" eb="14">
      <t>キンガク</t>
    </rPh>
    <phoneticPr fontId="1"/>
  </si>
  <si>
    <t>円</t>
    <rPh sb="0" eb="1">
      <t>エン</t>
    </rPh>
    <phoneticPr fontId="1"/>
  </si>
  <si>
    <t>その年中の退職金等の収入（見積額）</t>
    <rPh sb="2" eb="3">
      <t>トシ</t>
    </rPh>
    <rPh sb="3" eb="4">
      <t>ジュウ</t>
    </rPh>
    <rPh sb="5" eb="7">
      <t>タイショク</t>
    </rPh>
    <rPh sb="7" eb="8">
      <t>キン</t>
    </rPh>
    <rPh sb="8" eb="9">
      <t>トウ</t>
    </rPh>
    <rPh sb="10" eb="12">
      <t>シュウニュウ</t>
    </rPh>
    <rPh sb="13" eb="15">
      <t>ミツモ</t>
    </rPh>
    <rPh sb="15" eb="16">
      <t>ガク</t>
    </rPh>
    <phoneticPr fontId="1"/>
  </si>
  <si>
    <t>勤続年数</t>
    <rPh sb="0" eb="2">
      <t>キンゾク</t>
    </rPh>
    <rPh sb="2" eb="4">
      <t>ネンスウ</t>
    </rPh>
    <phoneticPr fontId="1"/>
  </si>
  <si>
    <t>退職所得控除額</t>
  </si>
  <si>
    <t>退職所得控除額</t>
    <rPh sb="0" eb="2">
      <t>タイショク</t>
    </rPh>
    <rPh sb="2" eb="4">
      <t>ショトク</t>
    </rPh>
    <rPh sb="4" eb="6">
      <t>コウジョ</t>
    </rPh>
    <rPh sb="6" eb="7">
      <t>ガク</t>
    </rPh>
    <phoneticPr fontId="1"/>
  </si>
  <si>
    <t>退職所得の金額</t>
    <rPh sb="0" eb="2">
      <t>タイショク</t>
    </rPh>
    <rPh sb="2" eb="4">
      <t>ショトク</t>
    </rPh>
    <rPh sb="5" eb="7">
      <t>キンガク</t>
    </rPh>
    <phoneticPr fontId="1"/>
  </si>
  <si>
    <t>120万円</t>
  </si>
  <si>
    <t>（A）×25％＋ 37万5,000円</t>
  </si>
  <si>
    <t>（A）×15％＋ 78万5,000円</t>
  </si>
  <si>
    <t>（A）× 5％＋155万5,000円</t>
  </si>
  <si>
    <t>70万円</t>
  </si>
  <si>
    <t>受給者の区分</t>
    <rPh sb="0" eb="3">
      <t>ジュキュウシャ</t>
    </rPh>
    <rPh sb="4" eb="6">
      <t>クブン</t>
    </rPh>
    <phoneticPr fontId="1"/>
  </si>
  <si>
    <t>控除額</t>
    <rPh sb="0" eb="2">
      <t>コウジョ</t>
    </rPh>
    <rPh sb="2" eb="3">
      <t>ガク</t>
    </rPh>
    <phoneticPr fontId="1"/>
  </si>
  <si>
    <t>65歳以上</t>
    <rPh sb="2" eb="3">
      <t>サイ</t>
    </rPh>
    <rPh sb="3" eb="5">
      <t>イジョウ</t>
    </rPh>
    <phoneticPr fontId="1"/>
  </si>
  <si>
    <t>64歳以下</t>
    <rPh sb="2" eb="3">
      <t>サイ</t>
    </rPh>
    <rPh sb="3" eb="5">
      <t>イカ</t>
    </rPh>
    <phoneticPr fontId="1"/>
  </si>
  <si>
    <t>所得や恩給（一時恩給を除きます。）、国民年金、厚生年金、共済年金などの公的年金等は、雑所得となります。</t>
  </si>
  <si>
    <t>　（公的年金等控除額）</t>
  </si>
  <si>
    <t>受給者の区分その年中の
公的年金等の収入金額（A）</t>
    <phoneticPr fontId="1"/>
  </si>
  <si>
    <t>公的年金等に係る雑所得：収入金額から公的年金等控除額を控除した残額</t>
    <phoneticPr fontId="1"/>
  </si>
  <si>
    <t>　原稿料や印税、講演料、放送出演料、貸金の利子、生命保険契約等に基づく年金など他のいずれの所得にも該当しない</t>
    <phoneticPr fontId="1"/>
  </si>
  <si>
    <t>【雑所得】</t>
    <phoneticPr fontId="1"/>
  </si>
  <si>
    <t>～</t>
    <phoneticPr fontId="1"/>
  </si>
  <si>
    <t>公的年金等に
係る雑所得の金額</t>
    <rPh sb="0" eb="2">
      <t>コウテキ</t>
    </rPh>
    <rPh sb="2" eb="4">
      <t>ネンキン</t>
    </rPh>
    <rPh sb="4" eb="5">
      <t>トウ</t>
    </rPh>
    <rPh sb="7" eb="8">
      <t>カカ</t>
    </rPh>
    <rPh sb="9" eb="12">
      <t>ザツショトク</t>
    </rPh>
    <rPh sb="13" eb="15">
      <t>キンガク</t>
    </rPh>
    <phoneticPr fontId="1"/>
  </si>
  <si>
    <t>勤続年数（A）</t>
  </si>
  <si>
    <t>20年以下</t>
  </si>
  <si>
    <t>20年超</t>
  </si>
  <si>
    <t>40万円　× （ A）　（80万円に満たない場合には、80万円）</t>
  </si>
  <si>
    <t>800万円　＋　70万円　×　（（A）－ 20年）</t>
  </si>
  <si>
    <t>20年以下</t>
    <rPh sb="2" eb="3">
      <t>ネン</t>
    </rPh>
    <rPh sb="3" eb="5">
      <t>イカ</t>
    </rPh>
    <phoneticPr fontId="1"/>
  </si>
  <si>
    <t>21年以上</t>
    <rPh sb="2" eb="3">
      <t>ネン</t>
    </rPh>
    <rPh sb="3" eb="5">
      <t>イジョウ</t>
    </rPh>
    <phoneticPr fontId="1"/>
  </si>
  <si>
    <t>年</t>
    <rPh sb="0" eb="1">
      <t>ネン</t>
    </rPh>
    <phoneticPr fontId="1"/>
  </si>
  <si>
    <t>退職所得となるものもあります。</t>
  </si>
  <si>
    <t>〔退職所得の金額〕</t>
  </si>
  <si>
    <t>　退職所得の金額は、収入金額から次の退職所得控除額を控除した残額の２分の１（退職手当等が特定役員退職手当等に該当する場合</t>
  </si>
  <si>
    <t>には、収入金額から退職所得控除額を控除した残額）に相当する金額となります。</t>
  </si>
  <si>
    <t>【退職所得】　退職手当、一時恩給その他の退職により一時に受ける給与などの所得のほか、社会保険制度等に基づく一時金などで</t>
    <phoneticPr fontId="1"/>
  </si>
  <si>
    <t>【備考】</t>
    <rPh sb="1" eb="3">
      <t>ビコウ</t>
    </rPh>
    <phoneticPr fontId="1"/>
  </si>
  <si>
    <t>・勤続期間に１年に満たない端数があるときは、１年に切り上げます。</t>
    <phoneticPr fontId="1"/>
  </si>
  <si>
    <t>・勤続年数とは、原則として、退職手当等の支払者の下で退職の日まで引き続き勤務した</t>
    <phoneticPr fontId="1"/>
  </si>
  <si>
    <t>　　　　　　入力箇所</t>
    <rPh sb="6" eb="8">
      <t>ニュウリョク</t>
    </rPh>
    <rPh sb="8" eb="10">
      <t>カショ</t>
    </rPh>
    <phoneticPr fontId="1"/>
  </si>
  <si>
    <t>　勤務した期間の年数になります。（長期欠勤や休職期間も含む）</t>
    <rPh sb="17" eb="19">
      <t>チョウキ</t>
    </rPh>
    <rPh sb="19" eb="21">
      <t>ケッキン</t>
    </rPh>
    <rPh sb="22" eb="24">
      <t>キュウショク</t>
    </rPh>
    <rPh sb="24" eb="26">
      <t>キカン</t>
    </rPh>
    <rPh sb="27" eb="28">
      <t>フク</t>
    </rPh>
    <phoneticPr fontId="1"/>
  </si>
  <si>
    <t>※公的年金等に、障害年金、遺族年金は含みません。</t>
    <rPh sb="1" eb="3">
      <t>コウテキ</t>
    </rPh>
    <rPh sb="3" eb="5">
      <t>ネンキン</t>
    </rPh>
    <rPh sb="5" eb="6">
      <t>トウ</t>
    </rPh>
    <rPh sb="8" eb="10">
      <t>ショウガイ</t>
    </rPh>
    <rPh sb="10" eb="12">
      <t>ネンキン</t>
    </rPh>
    <rPh sb="13" eb="15">
      <t>イゾク</t>
    </rPh>
    <rPh sb="15" eb="17">
      <t>ネンキン</t>
    </rPh>
    <rPh sb="18" eb="19">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</si>
</sst>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176" fontId="0" fillId="2" borderId="2" xfId="0" applyNumberFormat="1" applyFill="1" applyBorder="1">
      <alignment vertical="center"/>
    </xf>
    <xf numFmtId="176" fontId="0" fillId="0" borderId="2" xfId="0" applyNumberFormat="1" applyBorder="1">
      <alignment vertical="center"/>
    </xf>
    <xf numFmtId="0" fontId="3" fillId="0" borderId="0" xfId="0" applyFont="1">
      <alignment vertical="center"/>
    </xf>
    <xf numFmtId="0" fontId="0" fillId="0" borderId="0" xfId="0" applyFill="1">
      <alignment vertical="center"/>
    </xf>
    <xf numFmtId="176" fontId="0" fillId="2" borderId="5" xfId="0" applyNumberFormat="1" applyFill="1" applyBorder="1" applyAlignment="1">
      <alignment vertical="center"/>
    </xf>
    <xf numFmtId="176" fontId="0" fillId="0" borderId="5" xfId="0" applyNumberFormat="1" applyBorder="1">
      <alignment vertical="center"/>
    </xf>
    <xf numFmtId="176" fontId="0" fillId="0" borderId="6" xfId="0" applyNumberFormat="1" applyBorder="1" applyAlignment="1">
      <alignment horizontal="center" vertical="center"/>
    </xf>
    <xf numFmtId="176" fontId="0" fillId="0" borderId="7" xfId="0" applyNumberFormat="1" applyBorder="1">
      <alignment vertical="center"/>
    </xf>
    <xf numFmtId="0" fontId="0" fillId="0" borderId="0" xfId="0" applyAlignment="1">
      <alignment vertical="center" wrapText="1"/>
    </xf>
    <xf numFmtId="176" fontId="0" fillId="0" borderId="7" xfId="0" applyNumberFormat="1" applyFill="1" applyBorder="1" applyAlignment="1">
      <alignment vertical="center"/>
    </xf>
    <xf numFmtId="0" fontId="0" fillId="0" borderId="0" xfId="0" applyAlignment="1">
      <alignment horizontal="right" vertical="center"/>
    </xf>
    <xf numFmtId="0" fontId="4" fillId="0" borderId="0" xfId="0" applyFont="1">
      <alignment vertical="center"/>
    </xf>
    <xf numFmtId="0" fontId="5" fillId="0" borderId="0" xfId="0" applyFont="1">
      <alignment vertical="center"/>
    </xf>
    <xf numFmtId="176" fontId="0" fillId="2" borderId="5" xfId="0" applyNumberFormat="1" applyFill="1" applyBorder="1" applyAlignment="1">
      <alignment horizontal="center" vertical="center"/>
    </xf>
    <xf numFmtId="176" fontId="0" fillId="2" borderId="7" xfId="0" applyNumberForma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1381125</xdr:colOff>
      <xdr:row>2</xdr:row>
      <xdr:rowOff>9525</xdr:rowOff>
    </xdr:from>
    <xdr:to>
      <xdr:col>5</xdr:col>
      <xdr:colOff>2028825</xdr:colOff>
      <xdr:row>3</xdr:row>
      <xdr:rowOff>0</xdr:rowOff>
    </xdr:to>
    <xdr:sp macro="" textlink="">
      <xdr:nvSpPr>
        <xdr:cNvPr id="3" name="正方形/長方形 2"/>
        <xdr:cNvSpPr/>
      </xdr:nvSpPr>
      <xdr:spPr>
        <a:xfrm>
          <a:off x="4524375" y="381000"/>
          <a:ext cx="647700" cy="257175"/>
        </a:xfrm>
        <a:prstGeom prst="rect">
          <a:avLst/>
        </a:prstGeom>
        <a:solidFill>
          <a:srgbClr val="FFFF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tabSelected="1" workbookViewId="0">
      <selection activeCell="G13" sqref="G13"/>
    </sheetView>
  </sheetViews>
  <sheetFormatPr defaultRowHeight="13.5" x14ac:dyDescent="0.15"/>
  <cols>
    <col min="1" max="1" width="3.625" customWidth="1"/>
    <col min="5" max="5" width="10.625" customWidth="1"/>
    <col min="6" max="6" width="27.125" customWidth="1"/>
    <col min="7" max="7" width="5.625" customWidth="1"/>
  </cols>
  <sheetData>
    <row r="1" spans="1:7" ht="29.25" customHeight="1" x14ac:dyDescent="0.15">
      <c r="A1" s="1" t="s">
        <v>2</v>
      </c>
    </row>
    <row r="2" spans="1:7" ht="4.5" customHeight="1" x14ac:dyDescent="0.15">
      <c r="A2" s="1"/>
    </row>
    <row r="3" spans="1:7" ht="21" customHeight="1" x14ac:dyDescent="0.15">
      <c r="E3" s="13"/>
      <c r="F3" t="s">
        <v>51</v>
      </c>
    </row>
    <row r="4" spans="1:7" ht="20.100000000000001" customHeight="1" x14ac:dyDescent="0.15">
      <c r="A4" s="12" t="s">
        <v>3</v>
      </c>
    </row>
    <row r="5" spans="1:7" ht="9.9499999999999993" customHeight="1" x14ac:dyDescent="0.15"/>
    <row r="6" spans="1:7" ht="28.5" customHeight="1" x14ac:dyDescent="0.15">
      <c r="B6" s="4" t="s">
        <v>9</v>
      </c>
      <c r="C6" s="5"/>
      <c r="D6" s="5"/>
      <c r="E6" s="5"/>
      <c r="F6" s="10">
        <v>100000</v>
      </c>
      <c r="G6" s="6" t="s">
        <v>0</v>
      </c>
    </row>
    <row r="7" spans="1:7" ht="28.5" customHeight="1" x14ac:dyDescent="0.15">
      <c r="B7" s="7" t="s">
        <v>6</v>
      </c>
      <c r="C7" s="8"/>
      <c r="D7" s="8"/>
      <c r="E7" s="8"/>
      <c r="F7" s="23" t="s">
        <v>7</v>
      </c>
      <c r="G7" s="24"/>
    </row>
    <row r="8" spans="1:7" ht="10.5" customHeight="1" x14ac:dyDescent="0.15"/>
    <row r="9" spans="1:7" ht="28.5" customHeight="1" x14ac:dyDescent="0.15">
      <c r="B9" s="4" t="s">
        <v>10</v>
      </c>
      <c r="C9" s="5"/>
      <c r="D9" s="5"/>
      <c r="E9" s="5"/>
      <c r="F9" s="11">
        <f>計算シート!C36</f>
        <v>1200000</v>
      </c>
      <c r="G9" s="6" t="s">
        <v>12</v>
      </c>
    </row>
    <row r="10" spans="1:7" ht="28.5" customHeight="1" x14ac:dyDescent="0.15">
      <c r="B10" s="7" t="s">
        <v>11</v>
      </c>
      <c r="C10" s="8"/>
      <c r="D10" s="8"/>
      <c r="E10" s="8"/>
      <c r="F10" s="15">
        <f>計算シート!C37</f>
        <v>0</v>
      </c>
      <c r="G10" s="9" t="s">
        <v>12</v>
      </c>
    </row>
    <row r="11" spans="1:7" ht="6.75" customHeight="1" x14ac:dyDescent="0.15"/>
    <row r="12" spans="1:7" ht="20.100000000000001" customHeight="1" x14ac:dyDescent="0.15">
      <c r="A12" s="12"/>
      <c r="B12" s="22" t="s">
        <v>53</v>
      </c>
    </row>
    <row r="13" spans="1:7" ht="13.5" customHeight="1" x14ac:dyDescent="0.15">
      <c r="A13" s="12"/>
      <c r="B13" s="22"/>
    </row>
    <row r="15" spans="1:7" ht="20.100000000000001" customHeight="1" x14ac:dyDescent="0.15">
      <c r="A15" s="12" t="s">
        <v>5</v>
      </c>
    </row>
    <row r="16" spans="1:7" ht="9.9499999999999993" customHeight="1" x14ac:dyDescent="0.15"/>
    <row r="17" spans="1:7" ht="28.5" customHeight="1" x14ac:dyDescent="0.15">
      <c r="B17" s="4" t="s">
        <v>13</v>
      </c>
      <c r="C17" s="5"/>
      <c r="D17" s="5"/>
      <c r="E17" s="5"/>
      <c r="F17" s="10"/>
      <c r="G17" s="6" t="s">
        <v>0</v>
      </c>
    </row>
    <row r="18" spans="1:7" ht="28.5" customHeight="1" x14ac:dyDescent="0.15">
      <c r="B18" s="7" t="s">
        <v>14</v>
      </c>
      <c r="C18" s="8"/>
      <c r="D18" s="8"/>
      <c r="E18" s="8"/>
      <c r="F18" s="14"/>
      <c r="G18" s="19" t="s">
        <v>42</v>
      </c>
    </row>
    <row r="19" spans="1:7" ht="10.5" customHeight="1" x14ac:dyDescent="0.15"/>
    <row r="20" spans="1:7" ht="28.5" customHeight="1" x14ac:dyDescent="0.15">
      <c r="B20" s="4" t="s">
        <v>16</v>
      </c>
      <c r="C20" s="5"/>
      <c r="D20" s="5"/>
      <c r="E20" s="5"/>
      <c r="F20" s="11">
        <f>計算シート!C59</f>
        <v>0</v>
      </c>
      <c r="G20" s="6" t="s">
        <v>12</v>
      </c>
    </row>
    <row r="21" spans="1:7" ht="28.5" customHeight="1" x14ac:dyDescent="0.15">
      <c r="B21" s="7" t="s">
        <v>17</v>
      </c>
      <c r="C21" s="8"/>
      <c r="D21" s="8"/>
      <c r="E21" s="8"/>
      <c r="F21" s="15">
        <f>計算シート!C60</f>
        <v>0</v>
      </c>
      <c r="G21" s="9" t="s">
        <v>12</v>
      </c>
    </row>
    <row r="22" spans="1:7" ht="6.75" customHeight="1" x14ac:dyDescent="0.15"/>
    <row r="23" spans="1:7" ht="20.25" customHeight="1" x14ac:dyDescent="0.15">
      <c r="B23" s="12" t="s">
        <v>48</v>
      </c>
    </row>
    <row r="24" spans="1:7" ht="5.25" customHeight="1" x14ac:dyDescent="0.15">
      <c r="B24" s="21"/>
    </row>
    <row r="25" spans="1:7" ht="20.100000000000001" customHeight="1" x14ac:dyDescent="0.15">
      <c r="A25" s="12"/>
      <c r="B25" s="22" t="s">
        <v>50</v>
      </c>
    </row>
    <row r="26" spans="1:7" ht="20.100000000000001" customHeight="1" x14ac:dyDescent="0.15">
      <c r="A26" s="12"/>
      <c r="B26" s="22" t="s">
        <v>52</v>
      </c>
    </row>
    <row r="27" spans="1:7" ht="3.75" customHeight="1" x14ac:dyDescent="0.15">
      <c r="A27" s="12"/>
      <c r="B27" s="22"/>
    </row>
    <row r="28" spans="1:7" x14ac:dyDescent="0.15">
      <c r="B28" s="22" t="s">
        <v>49</v>
      </c>
    </row>
  </sheetData>
  <mergeCells count="1">
    <mergeCell ref="F7:G7"/>
  </mergeCells>
  <phoneticPr fontId="1"/>
  <pageMargins left="0.7" right="0.48" top="0.73" bottom="0.47"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計算シート!$H$6:$H$7</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22" workbookViewId="0">
      <selection activeCell="F33" sqref="F33"/>
    </sheetView>
  </sheetViews>
  <sheetFormatPr defaultRowHeight="13.5" x14ac:dyDescent="0.15"/>
  <cols>
    <col min="1" max="1" width="4" customWidth="1"/>
    <col min="2" max="2" width="13.25" customWidth="1"/>
    <col min="3" max="3" width="13" customWidth="1"/>
    <col min="4" max="4" width="3.875" customWidth="1"/>
    <col min="5" max="5" width="12.125" customWidth="1"/>
    <col min="6" max="6" width="25.5" customWidth="1"/>
  </cols>
  <sheetData>
    <row r="1" spans="1:8" x14ac:dyDescent="0.15">
      <c r="A1" t="s">
        <v>2</v>
      </c>
    </row>
    <row r="3" spans="1:8" x14ac:dyDescent="0.15">
      <c r="A3" t="s">
        <v>3</v>
      </c>
    </row>
    <row r="5" spans="1:8" x14ac:dyDescent="0.15">
      <c r="B5" t="s">
        <v>9</v>
      </c>
      <c r="F5">
        <f>公的年金・退職所得算出!F6</f>
        <v>100000</v>
      </c>
      <c r="G5" t="s">
        <v>0</v>
      </c>
    </row>
    <row r="6" spans="1:8" x14ac:dyDescent="0.15">
      <c r="B6" t="s">
        <v>6</v>
      </c>
      <c r="F6" s="2" t="str">
        <f>公的年金・退職所得算出!F7</f>
        <v>65歳以上</v>
      </c>
      <c r="H6" t="s">
        <v>7</v>
      </c>
    </row>
    <row r="7" spans="1:8" x14ac:dyDescent="0.15">
      <c r="H7" t="s">
        <v>8</v>
      </c>
    </row>
    <row r="9" spans="1:8" x14ac:dyDescent="0.15">
      <c r="B9" t="s">
        <v>28</v>
      </c>
    </row>
    <row r="10" spans="1:8" ht="29.25" customHeight="1" x14ac:dyDescent="0.15">
      <c r="B10" s="3" t="s">
        <v>23</v>
      </c>
      <c r="C10" s="26" t="s">
        <v>29</v>
      </c>
      <c r="D10" s="27"/>
      <c r="E10" s="28"/>
      <c r="F10" s="3" t="s">
        <v>24</v>
      </c>
    </row>
    <row r="11" spans="1:8" x14ac:dyDescent="0.15">
      <c r="B11" s="25" t="s">
        <v>25</v>
      </c>
      <c r="C11" s="15">
        <v>1</v>
      </c>
      <c r="D11" s="16" t="s">
        <v>33</v>
      </c>
      <c r="E11" s="17">
        <v>3300000</v>
      </c>
      <c r="F11" s="3" t="s">
        <v>18</v>
      </c>
    </row>
    <row r="12" spans="1:8" x14ac:dyDescent="0.15">
      <c r="B12" s="25"/>
      <c r="C12" s="15">
        <v>3300001</v>
      </c>
      <c r="D12" s="16" t="s">
        <v>33</v>
      </c>
      <c r="E12" s="17">
        <v>4100000</v>
      </c>
      <c r="F12" s="3" t="s">
        <v>19</v>
      </c>
    </row>
    <row r="13" spans="1:8" x14ac:dyDescent="0.15">
      <c r="B13" s="25"/>
      <c r="C13" s="15">
        <v>4100001</v>
      </c>
      <c r="D13" s="16" t="s">
        <v>33</v>
      </c>
      <c r="E13" s="17">
        <v>7700000</v>
      </c>
      <c r="F13" s="3" t="s">
        <v>20</v>
      </c>
    </row>
    <row r="14" spans="1:8" x14ac:dyDescent="0.15">
      <c r="B14" s="25"/>
      <c r="C14" s="15">
        <v>7700001</v>
      </c>
      <c r="D14" s="16" t="s">
        <v>33</v>
      </c>
      <c r="E14" s="17"/>
      <c r="F14" s="3" t="s">
        <v>21</v>
      </c>
    </row>
    <row r="15" spans="1:8" x14ac:dyDescent="0.15">
      <c r="B15" s="25" t="s">
        <v>26</v>
      </c>
      <c r="C15" s="15">
        <v>1</v>
      </c>
      <c r="D15" s="16" t="s">
        <v>33</v>
      </c>
      <c r="E15" s="17">
        <v>1300000</v>
      </c>
      <c r="F15" s="3" t="s">
        <v>22</v>
      </c>
    </row>
    <row r="16" spans="1:8" x14ac:dyDescent="0.15">
      <c r="B16" s="25"/>
      <c r="C16" s="15">
        <v>1300001</v>
      </c>
      <c r="D16" s="16" t="s">
        <v>33</v>
      </c>
      <c r="E16" s="17">
        <v>4100000</v>
      </c>
      <c r="F16" s="3" t="s">
        <v>19</v>
      </c>
    </row>
    <row r="17" spans="2:6" x14ac:dyDescent="0.15">
      <c r="B17" s="25"/>
      <c r="C17" s="15">
        <v>4100001</v>
      </c>
      <c r="D17" s="16" t="s">
        <v>1</v>
      </c>
      <c r="E17" s="17">
        <v>7700000</v>
      </c>
      <c r="F17" s="3" t="s">
        <v>20</v>
      </c>
    </row>
    <row r="18" spans="2:6" x14ac:dyDescent="0.15">
      <c r="B18" s="25"/>
      <c r="C18" s="15">
        <v>7700001</v>
      </c>
      <c r="D18" s="16" t="s">
        <v>1</v>
      </c>
      <c r="E18" s="17"/>
      <c r="F18" s="3" t="s">
        <v>21</v>
      </c>
    </row>
    <row r="20" spans="2:6" x14ac:dyDescent="0.15">
      <c r="B20" t="s">
        <v>32</v>
      </c>
    </row>
    <row r="21" spans="2:6" x14ac:dyDescent="0.15">
      <c r="B21" t="s">
        <v>31</v>
      </c>
    </row>
    <row r="22" spans="2:6" x14ac:dyDescent="0.15">
      <c r="B22" t="s">
        <v>27</v>
      </c>
    </row>
    <row r="24" spans="2:6" x14ac:dyDescent="0.15">
      <c r="B24" t="s">
        <v>30</v>
      </c>
    </row>
    <row r="27" spans="2:6" x14ac:dyDescent="0.15">
      <c r="B27" t="s">
        <v>25</v>
      </c>
      <c r="C27">
        <f>IF(AND($F$6=$H$6,$F$5&gt;=C11,$F$5&lt;=E11),1200000,0)</f>
        <v>1200000</v>
      </c>
    </row>
    <row r="28" spans="2:6" x14ac:dyDescent="0.15">
      <c r="C28">
        <f>IF(AND($F$6=$H$6,$F$5&gt;=C12,$F$5&lt;=E12),ROUNDUP($F$5*0.25+375000,0),0)</f>
        <v>0</v>
      </c>
    </row>
    <row r="29" spans="2:6" x14ac:dyDescent="0.15">
      <c r="C29">
        <f>IF(AND($F$6=$H$6,$F$5&gt;=C13,$F$5&lt;=E13),ROUNDUP($F$5*0.15+785000,0),0)</f>
        <v>0</v>
      </c>
    </row>
    <row r="30" spans="2:6" x14ac:dyDescent="0.15">
      <c r="C30">
        <f>IF(AND($F$6=$H$6,$F$5&gt;=C14),ROUNDUP($F$5*0.05+1555000,0),0)</f>
        <v>0</v>
      </c>
    </row>
    <row r="31" spans="2:6" x14ac:dyDescent="0.15">
      <c r="B31" t="s">
        <v>26</v>
      </c>
      <c r="C31">
        <f>IF(AND($F$6=$H$7,$F$5&gt;=C15,$F$5&lt;=E15),700000,0)</f>
        <v>0</v>
      </c>
    </row>
    <row r="32" spans="2:6" x14ac:dyDescent="0.15">
      <c r="C32">
        <f>IF(AND($F$6=$H$7,$F$5&gt;=C16,$F$5&lt;=E16),ROUNDUP($F$5*0.25+375000,0),0)</f>
        <v>0</v>
      </c>
    </row>
    <row r="33" spans="1:7" x14ac:dyDescent="0.15">
      <c r="C33">
        <f>IF(AND($F$6=$H$7,$F$5&gt;=C17,$F$5&lt;=E17),ROUNDUP($F$5*0.15+785000,0),0)</f>
        <v>0</v>
      </c>
    </row>
    <row r="34" spans="1:7" x14ac:dyDescent="0.15">
      <c r="C34">
        <f>IF(AND($F$6=$H$7,$F$5&gt;=C18),ROUNDUP($F$5*0.05+1555000,0),0)</f>
        <v>0</v>
      </c>
    </row>
    <row r="36" spans="1:7" x14ac:dyDescent="0.15">
      <c r="B36" t="s">
        <v>10</v>
      </c>
      <c r="C36">
        <f>SUM(C27:C35)</f>
        <v>1200000</v>
      </c>
    </row>
    <row r="37" spans="1:7" ht="40.5" x14ac:dyDescent="0.15">
      <c r="B37" s="18" t="s">
        <v>34</v>
      </c>
      <c r="C37">
        <f>MAX(F5-C36,0)</f>
        <v>0</v>
      </c>
    </row>
    <row r="43" spans="1:7" x14ac:dyDescent="0.15">
      <c r="A43" t="s">
        <v>4</v>
      </c>
    </row>
    <row r="45" spans="1:7" x14ac:dyDescent="0.15">
      <c r="B45" t="s">
        <v>13</v>
      </c>
      <c r="F45">
        <f>公的年金・退職所得算出!F17</f>
        <v>0</v>
      </c>
      <c r="G45" t="s">
        <v>12</v>
      </c>
    </row>
    <row r="46" spans="1:7" x14ac:dyDescent="0.15">
      <c r="B46" t="s">
        <v>14</v>
      </c>
      <c r="F46" s="20">
        <f>公的年金・退職所得算出!F18</f>
        <v>0</v>
      </c>
      <c r="G46" t="s">
        <v>42</v>
      </c>
    </row>
    <row r="51" spans="2:5" x14ac:dyDescent="0.15">
      <c r="B51" t="s">
        <v>35</v>
      </c>
      <c r="E51" t="s">
        <v>15</v>
      </c>
    </row>
    <row r="52" spans="2:5" x14ac:dyDescent="0.15">
      <c r="B52" t="s">
        <v>36</v>
      </c>
      <c r="E52" t="s">
        <v>38</v>
      </c>
    </row>
    <row r="53" spans="2:5" x14ac:dyDescent="0.15">
      <c r="B53" t="s">
        <v>37</v>
      </c>
      <c r="E53" t="s">
        <v>39</v>
      </c>
    </row>
    <row r="56" spans="2:5" x14ac:dyDescent="0.15">
      <c r="B56" t="s">
        <v>40</v>
      </c>
      <c r="C56">
        <f>IF(AND($F$46&gt;=1,$F$46&lt;=20),MAX(400000*$F$46,800000),0)</f>
        <v>0</v>
      </c>
    </row>
    <row r="57" spans="2:5" x14ac:dyDescent="0.15">
      <c r="B57" t="s">
        <v>41</v>
      </c>
      <c r="C57">
        <f>IF($F$46&gt;=21,8000000+700000*(F46-20),0)</f>
        <v>0</v>
      </c>
    </row>
    <row r="59" spans="2:5" x14ac:dyDescent="0.15">
      <c r="B59" t="s">
        <v>16</v>
      </c>
      <c r="C59">
        <f>SUM(C56:C58)</f>
        <v>0</v>
      </c>
    </row>
    <row r="60" spans="2:5" x14ac:dyDescent="0.15">
      <c r="B60" t="s">
        <v>17</v>
      </c>
      <c r="C60">
        <f>MAX((F45-C59)/2,0)</f>
        <v>0</v>
      </c>
    </row>
    <row r="63" spans="2:5" x14ac:dyDescent="0.15">
      <c r="B63" t="s">
        <v>47</v>
      </c>
    </row>
    <row r="64" spans="2:5" x14ac:dyDescent="0.15">
      <c r="B64" t="s">
        <v>43</v>
      </c>
    </row>
    <row r="65" spans="2:2" x14ac:dyDescent="0.15">
      <c r="B65" t="s">
        <v>44</v>
      </c>
    </row>
    <row r="66" spans="2:2" x14ac:dyDescent="0.15">
      <c r="B66" t="s">
        <v>45</v>
      </c>
    </row>
    <row r="67" spans="2:2" x14ac:dyDescent="0.15">
      <c r="B67" t="s">
        <v>46</v>
      </c>
    </row>
  </sheetData>
  <mergeCells count="3">
    <mergeCell ref="B11:B14"/>
    <mergeCell ref="B15:B18"/>
    <mergeCell ref="C10:E1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公的年金・退職所得算出</vt:lpstr>
      <vt:lpstr>計算シート</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まいぼた</dc:creator>
  <cp:lastModifiedBy> </cp:lastModifiedBy>
  <cp:lastPrinted>2018-10-11T04:46:18Z</cp:lastPrinted>
  <dcterms:created xsi:type="dcterms:W3CDTF">2018-10-03T05:16:21Z</dcterms:created>
  <dcterms:modified xsi:type="dcterms:W3CDTF">2018-11-13T02:19:41Z</dcterms:modified>
</cp:coreProperties>
</file>