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01243\Desktop\"/>
    </mc:Choice>
  </mc:AlternateContent>
  <xr:revisionPtr revIDLastSave="0" documentId="13_ncr:1_{F538E605-EEAD-49AE-99C5-C71CD73BC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年間給与所得・基礎控除額算出表" sheetId="1" r:id="rId1"/>
    <sheet name="計算シート" sheetId="2" r:id="rId2"/>
  </sheets>
  <calcPr calcId="181029"/>
</workbook>
</file>

<file path=xl/calcChain.xml><?xml version="1.0" encoding="utf-8"?>
<calcChain xmlns="http://schemas.openxmlformats.org/spreadsheetml/2006/main">
  <c r="C19" i="2" l="1"/>
  <c r="E5" i="2"/>
  <c r="C23" i="2" s="1"/>
  <c r="C18" i="2" l="1"/>
  <c r="C22" i="2"/>
  <c r="C20" i="2"/>
  <c r="C24" i="2" s="1"/>
  <c r="C21" i="2"/>
  <c r="C51" i="2" l="1"/>
  <c r="C43" i="2"/>
  <c r="C48" i="2"/>
  <c r="C47" i="2"/>
  <c r="C45" i="2"/>
  <c r="C44" i="2"/>
  <c r="C50" i="2"/>
  <c r="C46" i="2"/>
  <c r="C49" i="2"/>
  <c r="D6" i="1"/>
  <c r="C53" i="2" l="1"/>
  <c r="D7" i="1" s="1"/>
</calcChain>
</file>

<file path=xl/sharedStrings.xml><?xml version="1.0" encoding="utf-8"?>
<sst xmlns="http://schemas.openxmlformats.org/spreadsheetml/2006/main" count="84" uniqueCount="64">
  <si>
    <t>あなたの年間給与収入（見積額）</t>
    <rPh sb="4" eb="6">
      <t>ネンカン</t>
    </rPh>
    <rPh sb="6" eb="8">
      <t>キュウヨ</t>
    </rPh>
    <rPh sb="8" eb="10">
      <t>シュウニュウ</t>
    </rPh>
    <rPh sb="11" eb="13">
      <t>ミツモ</t>
    </rPh>
    <rPh sb="13" eb="14">
      <t>ガク</t>
    </rPh>
    <phoneticPr fontId="1"/>
  </si>
  <si>
    <t>円</t>
    <rPh sb="0" eb="1">
      <t>エン</t>
    </rPh>
    <phoneticPr fontId="1"/>
  </si>
  <si>
    <t>あなたの年間給与所得額</t>
    <rPh sb="4" eb="6">
      <t>ネンカン</t>
    </rPh>
    <rPh sb="6" eb="8">
      <t>キュウヨ</t>
    </rPh>
    <rPh sb="8" eb="10">
      <t>ショトク</t>
    </rPh>
    <rPh sb="10" eb="11">
      <t>ガク</t>
    </rPh>
    <phoneticPr fontId="1"/>
  </si>
  <si>
    <t>給与等の収入金額（Ａ）</t>
    <rPh sb="0" eb="2">
      <t>キュウヨ</t>
    </rPh>
    <rPh sb="2" eb="3">
      <t>トウ</t>
    </rPh>
    <rPh sb="4" eb="6">
      <t>シュウニュウ</t>
    </rPh>
    <rPh sb="6" eb="8">
      <t>キンガク</t>
    </rPh>
    <phoneticPr fontId="1"/>
  </si>
  <si>
    <t>0円＝（C）</t>
  </si>
  <si>
    <t>給与所得の金額（C）</t>
  </si>
  <si>
    <t>～</t>
  </si>
  <si>
    <t>～</t>
    <phoneticPr fontId="1"/>
  </si>
  <si>
    <t>１．給与所得計算</t>
    <rPh sb="2" eb="4">
      <t>キュウヨ</t>
    </rPh>
    <rPh sb="4" eb="6">
      <t>ショトク</t>
    </rPh>
    <rPh sb="6" eb="8">
      <t>ケイサン</t>
    </rPh>
    <phoneticPr fontId="1"/>
  </si>
  <si>
    <t>あなたの年間所得</t>
    <rPh sb="4" eb="6">
      <t>ネンカン</t>
    </rPh>
    <rPh sb="6" eb="8">
      <t>ショトク</t>
    </rPh>
    <phoneticPr fontId="1"/>
  </si>
  <si>
    <t>合計</t>
    <rPh sb="0" eb="2">
      <t>ゴウケイ</t>
    </rPh>
    <phoneticPr fontId="1"/>
  </si>
  <si>
    <t>①：（A）÷４（千円未満切捨て）＝（B）　⇒　②：（B）×2.8－80,000円＝（C）</t>
    <phoneticPr fontId="1"/>
  </si>
  <si>
    <t>①：（A）÷４（千円未満切捨て）＝（B）　⇒　②：（B）×3.2－440,000円＝（C）</t>
    <phoneticPr fontId="1"/>
  </si>
  <si>
    <t>（A）× 90％－1,100,000円＝（C）</t>
    <phoneticPr fontId="1"/>
  </si>
  <si>
    <t>（A）－1,950,000円＝（C）</t>
    <phoneticPr fontId="1"/>
  </si>
  <si>
    <t>（A）－650,000円＝（C）</t>
    <phoneticPr fontId="1"/>
  </si>
  <si>
    <t>入力箇所</t>
    <rPh sb="0" eb="2">
      <t>ニュウリョク</t>
    </rPh>
    <rPh sb="2" eb="4">
      <t>カショ</t>
    </rPh>
    <phoneticPr fontId="1"/>
  </si>
  <si>
    <t>給与等の収入金額</t>
  </si>
  <si>
    <t>給与所得控除額</t>
  </si>
  <si>
    <t>(給与所得の源泉徴収票の支払金額)</t>
  </si>
  <si>
    <t>1,625,000円まで</t>
  </si>
  <si>
    <t>1,625,001円～1,800,000円</t>
    <phoneticPr fontId="1"/>
  </si>
  <si>
    <t>収入金額×30％+80,000円</t>
  </si>
  <si>
    <t>3,600,001円～6,600,000円</t>
    <phoneticPr fontId="1"/>
  </si>
  <si>
    <t>収入金額×20％+440,000円</t>
  </si>
  <si>
    <t>6,600,001円～8,500,000円</t>
    <phoneticPr fontId="1"/>
  </si>
  <si>
    <t>収入金額×10％+1,100,000円</t>
  </si>
  <si>
    <t>8,500,001円以上</t>
  </si>
  <si>
    <t>1,950,000円（上限）</t>
  </si>
  <si>
    <t>650,000円</t>
    <phoneticPr fontId="1"/>
  </si>
  <si>
    <t>1,800,001円～1,900,000円</t>
    <phoneticPr fontId="1"/>
  </si>
  <si>
    <t>1,900,001円～3,600,000円</t>
    <phoneticPr fontId="1"/>
  </si>
  <si>
    <t>※ここでの計算結果はあくまでも、目安としてご利用ください</t>
    <phoneticPr fontId="1"/>
  </si>
  <si>
    <t>年間給与所得・基礎控除額算出表【２０２５年（令和７年）分以降】</t>
    <rPh sb="0" eb="2">
      <t>ネンカン</t>
    </rPh>
    <rPh sb="2" eb="6">
      <t>キュウヨショトク</t>
    </rPh>
    <rPh sb="7" eb="11">
      <t>キソコウジョ</t>
    </rPh>
    <rPh sb="11" eb="12">
      <t>ガク</t>
    </rPh>
    <rPh sb="12" eb="14">
      <t>サンシュツ</t>
    </rPh>
    <rPh sb="14" eb="15">
      <t>ヒョウ</t>
    </rPh>
    <rPh sb="20" eb="21">
      <t>ネン</t>
    </rPh>
    <rPh sb="22" eb="24">
      <t>レイワ</t>
    </rPh>
    <rPh sb="25" eb="26">
      <t>ネン</t>
    </rPh>
    <rPh sb="27" eb="28">
      <t>ブン</t>
    </rPh>
    <rPh sb="28" eb="30">
      <t>イコウ</t>
    </rPh>
    <phoneticPr fontId="1"/>
  </si>
  <si>
    <t>２．基礎控除額計算</t>
    <rPh sb="2" eb="6">
      <t>キソコウジョ</t>
    </rPh>
    <rPh sb="6" eb="7">
      <t>ガク</t>
    </rPh>
    <rPh sb="7" eb="9">
      <t>ケイサン</t>
    </rPh>
    <phoneticPr fontId="1"/>
  </si>
  <si>
    <t>基礎控除額</t>
    <rPh sb="0" eb="5">
      <t>キソコウジョガク</t>
    </rPh>
    <phoneticPr fontId="1"/>
  </si>
  <si>
    <t>132万円以下</t>
    <rPh sb="3" eb="5">
      <t>マンエン</t>
    </rPh>
    <rPh sb="5" eb="7">
      <t>イカ</t>
    </rPh>
    <phoneticPr fontId="1"/>
  </si>
  <si>
    <t>95万円</t>
    <rPh sb="2" eb="4">
      <t>マンエン</t>
    </rPh>
    <phoneticPr fontId="1"/>
  </si>
  <si>
    <t>132万円超336万円以下</t>
    <rPh sb="3" eb="5">
      <t>マンエン</t>
    </rPh>
    <rPh sb="5" eb="6">
      <t>チョウ</t>
    </rPh>
    <rPh sb="9" eb="11">
      <t>マンエン</t>
    </rPh>
    <rPh sb="11" eb="13">
      <t>イカ</t>
    </rPh>
    <phoneticPr fontId="1"/>
  </si>
  <si>
    <t>88万円</t>
    <rPh sb="2" eb="4">
      <t>マンエン</t>
    </rPh>
    <phoneticPr fontId="1"/>
  </si>
  <si>
    <t>336万円超489万円以下</t>
    <rPh sb="3" eb="5">
      <t>マンエン</t>
    </rPh>
    <rPh sb="5" eb="6">
      <t>チョウ</t>
    </rPh>
    <rPh sb="9" eb="11">
      <t>マンエン</t>
    </rPh>
    <rPh sb="11" eb="13">
      <t>イカ</t>
    </rPh>
    <phoneticPr fontId="1"/>
  </si>
  <si>
    <t>68万円</t>
    <rPh sb="2" eb="4">
      <t>マンエン</t>
    </rPh>
    <phoneticPr fontId="1"/>
  </si>
  <si>
    <t>489万円超655万円以下</t>
    <rPh sb="3" eb="5">
      <t>マンエン</t>
    </rPh>
    <rPh sb="5" eb="6">
      <t>チョウ</t>
    </rPh>
    <rPh sb="9" eb="11">
      <t>マンエン</t>
    </rPh>
    <rPh sb="11" eb="13">
      <t>イカ</t>
    </rPh>
    <phoneticPr fontId="1"/>
  </si>
  <si>
    <t>63万円</t>
    <rPh sb="2" eb="4">
      <t>マンエン</t>
    </rPh>
    <phoneticPr fontId="1"/>
  </si>
  <si>
    <t>655万円超2,350万円以下</t>
    <rPh sb="3" eb="5">
      <t>マンエン</t>
    </rPh>
    <rPh sb="5" eb="6">
      <t>チョウ</t>
    </rPh>
    <rPh sb="11" eb="13">
      <t>マンエン</t>
    </rPh>
    <rPh sb="13" eb="15">
      <t>イカ</t>
    </rPh>
    <phoneticPr fontId="1"/>
  </si>
  <si>
    <t>58万円</t>
    <rPh sb="2" eb="4">
      <t>マンエン</t>
    </rPh>
    <phoneticPr fontId="1"/>
  </si>
  <si>
    <t>2,350万円超2,400万円以下</t>
    <rPh sb="5" eb="7">
      <t>マンエン</t>
    </rPh>
    <rPh sb="7" eb="8">
      <t>チョウ</t>
    </rPh>
    <phoneticPr fontId="1"/>
  </si>
  <si>
    <t>48万円</t>
  </si>
  <si>
    <t>2,400万円超2,450万円以下</t>
  </si>
  <si>
    <t>32万円</t>
  </si>
  <si>
    <t>2,450万円超2,500万円以下</t>
  </si>
  <si>
    <t>16万円</t>
  </si>
  <si>
    <t>2,500万円超</t>
  </si>
  <si>
    <t>納税者本人の合計所得金額</t>
  </si>
  <si>
    <t>0円</t>
  </si>
  <si>
    <t>～</t>
    <phoneticPr fontId="1"/>
  </si>
  <si>
    <t>あなたの基礎控除額</t>
    <rPh sb="4" eb="9">
      <t>キソコウジョガク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</si>
  <si>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</si>
  <si>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</si>
  <si>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令和9年分以降</t>
    <rPh sb="0" eb="2">
      <t>レイワ</t>
    </rPh>
    <rPh sb="3" eb="4">
      <t>ネン</t>
    </rPh>
    <rPh sb="4" eb="5">
      <t>ブン</t>
    </rPh>
    <rPh sb="5" eb="7">
      <t>イコウ</t>
    </rPh>
    <phoneticPr fontId="1"/>
  </si>
  <si>
    <t>令和7・8年分</t>
    <rPh sb="0" eb="2">
      <t>レイワ</t>
    </rPh>
    <rPh sb="5" eb="6">
      <t>ネン</t>
    </rPh>
    <rPh sb="6" eb="7">
      <t>ブン</t>
    </rPh>
    <phoneticPr fontId="1"/>
  </si>
  <si>
    <t>　　　　　　　　　　基礎控除額</t>
    <rPh sb="10" eb="15">
      <t>キソコウジョガク</t>
    </rPh>
    <phoneticPr fontId="1"/>
  </si>
  <si>
    <t>【基礎控除額一覧（令和７年分以降）】</t>
    <rPh sb="1" eb="5">
      <t>キソコウジョ</t>
    </rPh>
    <rPh sb="5" eb="6">
      <t>ガク</t>
    </rPh>
    <rPh sb="6" eb="8">
      <t>イチラン</t>
    </rPh>
    <rPh sb="9" eb="11">
      <t>レイワ</t>
    </rPh>
    <rPh sb="12" eb="13">
      <t>ネン</t>
    </rPh>
    <rPh sb="13" eb="14">
      <t>ブン</t>
    </rPh>
    <rPh sb="14" eb="16">
      <t>イコウ</t>
    </rPh>
    <phoneticPr fontId="1"/>
  </si>
  <si>
    <t>【給与所得控除額の速算表（令和７年分以降）】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</si>
</sst>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0"/>
      <color rgb="FF33333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2" borderId="2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36"/>
  <sheetViews>
    <sheetView tabSelected="1" workbookViewId="0">
      <selection activeCell="D5" sqref="D5"/>
    </sheetView>
  </sheetViews>
  <sheetFormatPr defaultRowHeight="13.5" x14ac:dyDescent="0.15"/>
  <cols>
    <col min="1" max="1" width="3.625" style="5" customWidth="1"/>
    <col min="2" max="2" width="10.625" style="5" customWidth="1"/>
    <col min="3" max="3" width="26.625" style="5" customWidth="1"/>
    <col min="4" max="4" width="31.625" style="5" customWidth="1"/>
    <col min="5" max="5" width="5.625" style="5" customWidth="1"/>
    <col min="6" max="16384" width="9" style="5"/>
  </cols>
  <sheetData>
    <row r="1" spans="1:5" ht="29.25" customHeight="1" x14ac:dyDescent="0.15">
      <c r="A1" s="4" t="s">
        <v>33</v>
      </c>
    </row>
    <row r="2" spans="1:5" ht="12.75" customHeight="1" x14ac:dyDescent="0.15"/>
    <row r="3" spans="1:5" ht="21" customHeight="1" x14ac:dyDescent="0.15">
      <c r="B3" s="6"/>
      <c r="C3" s="5" t="s">
        <v>16</v>
      </c>
    </row>
    <row r="4" spans="1:5" ht="21" customHeight="1" x14ac:dyDescent="0.15"/>
    <row r="5" spans="1:5" ht="28.5" customHeight="1" x14ac:dyDescent="0.15">
      <c r="B5" s="7" t="s">
        <v>0</v>
      </c>
      <c r="C5" s="8"/>
      <c r="D5" s="9">
        <v>2000000</v>
      </c>
      <c r="E5" s="10" t="s">
        <v>1</v>
      </c>
    </row>
    <row r="6" spans="1:5" ht="28.5" customHeight="1" x14ac:dyDescent="0.15">
      <c r="B6" s="11" t="s">
        <v>2</v>
      </c>
      <c r="C6" s="12"/>
      <c r="D6" s="13">
        <f>計算シート!C24</f>
        <v>1320000</v>
      </c>
      <c r="E6" s="14" t="s">
        <v>1</v>
      </c>
    </row>
    <row r="7" spans="1:5" ht="28.5" customHeight="1" x14ac:dyDescent="0.15">
      <c r="B7" s="11" t="s">
        <v>56</v>
      </c>
      <c r="C7" s="12"/>
      <c r="D7" s="13">
        <f>計算シート!C53</f>
        <v>950000</v>
      </c>
      <c r="E7" s="14" t="s">
        <v>58</v>
      </c>
    </row>
    <row r="8" spans="1:5" ht="6.75" customHeight="1" x14ac:dyDescent="0.15"/>
    <row r="9" spans="1:5" ht="20.25" customHeight="1" x14ac:dyDescent="0.15">
      <c r="B9" s="5" t="s">
        <v>32</v>
      </c>
    </row>
    <row r="12" spans="1:5" ht="28.5" customHeight="1" x14ac:dyDescent="0.15">
      <c r="B12" s="5" t="s">
        <v>63</v>
      </c>
    </row>
    <row r="13" spans="1:5" ht="5.25" customHeight="1" x14ac:dyDescent="0.15"/>
    <row r="14" spans="1:5" ht="14.45" customHeight="1" x14ac:dyDescent="0.15">
      <c r="B14" s="17" t="s">
        <v>17</v>
      </c>
      <c r="C14" s="18"/>
      <c r="D14" s="19" t="s">
        <v>18</v>
      </c>
      <c r="E14" s="19"/>
    </row>
    <row r="15" spans="1:5" ht="14.45" customHeight="1" x14ac:dyDescent="0.15">
      <c r="B15" s="20" t="s">
        <v>19</v>
      </c>
      <c r="C15" s="21"/>
      <c r="D15" s="19"/>
      <c r="E15" s="19"/>
    </row>
    <row r="16" spans="1:5" ht="28.5" customHeight="1" x14ac:dyDescent="0.15">
      <c r="B16" s="22" t="s">
        <v>20</v>
      </c>
      <c r="C16" s="23"/>
      <c r="D16" s="19" t="s">
        <v>29</v>
      </c>
      <c r="E16" s="19"/>
    </row>
    <row r="17" spans="2:5" ht="28.5" customHeight="1" x14ac:dyDescent="0.15">
      <c r="B17" s="22" t="s">
        <v>21</v>
      </c>
      <c r="C17" s="23"/>
      <c r="D17" s="19" t="s">
        <v>29</v>
      </c>
      <c r="E17" s="19"/>
    </row>
    <row r="18" spans="2:5" ht="28.5" customHeight="1" x14ac:dyDescent="0.15">
      <c r="B18" s="22" t="s">
        <v>30</v>
      </c>
      <c r="C18" s="23"/>
      <c r="D18" s="19" t="s">
        <v>29</v>
      </c>
      <c r="E18" s="19"/>
    </row>
    <row r="19" spans="2:5" ht="28.5" customHeight="1" x14ac:dyDescent="0.15">
      <c r="B19" s="22" t="s">
        <v>31</v>
      </c>
      <c r="C19" s="23"/>
      <c r="D19" s="19" t="s">
        <v>22</v>
      </c>
      <c r="E19" s="19"/>
    </row>
    <row r="20" spans="2:5" ht="28.5" customHeight="1" x14ac:dyDescent="0.15">
      <c r="B20" s="22" t="s">
        <v>23</v>
      </c>
      <c r="C20" s="23"/>
      <c r="D20" s="22" t="s">
        <v>24</v>
      </c>
      <c r="E20" s="23"/>
    </row>
    <row r="21" spans="2:5" ht="28.5" customHeight="1" x14ac:dyDescent="0.15">
      <c r="B21" s="22" t="s">
        <v>25</v>
      </c>
      <c r="C21" s="23"/>
      <c r="D21" s="22" t="s">
        <v>26</v>
      </c>
      <c r="E21" s="23"/>
    </row>
    <row r="22" spans="2:5" ht="28.5" customHeight="1" x14ac:dyDescent="0.15">
      <c r="B22" s="22" t="s">
        <v>27</v>
      </c>
      <c r="C22" s="23"/>
      <c r="D22" s="22" t="s">
        <v>28</v>
      </c>
      <c r="E22" s="23"/>
    </row>
    <row r="25" spans="2:5" ht="28.5" customHeight="1" x14ac:dyDescent="0.15">
      <c r="B25" s="5" t="s">
        <v>62</v>
      </c>
    </row>
    <row r="26" spans="2:5" ht="5.25" customHeight="1" x14ac:dyDescent="0.15"/>
    <row r="27" spans="2:5" ht="28.5" customHeight="1" x14ac:dyDescent="0.15">
      <c r="B27" s="16" t="s">
        <v>53</v>
      </c>
      <c r="C27" s="16"/>
      <c r="D27" s="15" t="s">
        <v>35</v>
      </c>
    </row>
    <row r="28" spans="2:5" ht="28.5" customHeight="1" x14ac:dyDescent="0.15">
      <c r="B28" s="16" t="s">
        <v>36</v>
      </c>
      <c r="C28" s="16"/>
      <c r="D28" s="15" t="s">
        <v>37</v>
      </c>
    </row>
    <row r="29" spans="2:5" ht="28.5" customHeight="1" x14ac:dyDescent="0.15">
      <c r="B29" s="16" t="s">
        <v>38</v>
      </c>
      <c r="C29" s="16"/>
      <c r="D29" s="15" t="s">
        <v>39</v>
      </c>
    </row>
    <row r="30" spans="2:5" ht="28.5" customHeight="1" x14ac:dyDescent="0.15">
      <c r="B30" s="16" t="s">
        <v>40</v>
      </c>
      <c r="C30" s="16"/>
      <c r="D30" s="15" t="s">
        <v>41</v>
      </c>
    </row>
    <row r="31" spans="2:5" ht="28.5" customHeight="1" x14ac:dyDescent="0.15">
      <c r="B31" s="16" t="s">
        <v>42</v>
      </c>
      <c r="C31" s="16"/>
      <c r="D31" s="15" t="s">
        <v>43</v>
      </c>
    </row>
    <row r="32" spans="2:5" ht="28.5" customHeight="1" x14ac:dyDescent="0.15">
      <c r="B32" s="16" t="s">
        <v>44</v>
      </c>
      <c r="C32" s="16"/>
      <c r="D32" s="15" t="s">
        <v>45</v>
      </c>
    </row>
    <row r="33" spans="2:4" ht="28.5" customHeight="1" x14ac:dyDescent="0.15">
      <c r="B33" s="16" t="s">
        <v>46</v>
      </c>
      <c r="C33" s="16"/>
      <c r="D33" s="15" t="s">
        <v>47</v>
      </c>
    </row>
    <row r="34" spans="2:4" ht="28.5" customHeight="1" x14ac:dyDescent="0.15">
      <c r="B34" s="16" t="s">
        <v>48</v>
      </c>
      <c r="C34" s="16"/>
      <c r="D34" s="15" t="s">
        <v>49</v>
      </c>
    </row>
    <row r="35" spans="2:4" ht="28.5" customHeight="1" x14ac:dyDescent="0.15">
      <c r="B35" s="16" t="s">
        <v>50</v>
      </c>
      <c r="C35" s="16"/>
      <c r="D35" s="15" t="s">
        <v>51</v>
      </c>
    </row>
    <row r="36" spans="2:4" ht="28.5" customHeight="1" x14ac:dyDescent="0.15">
      <c r="B36" s="16" t="s">
        <v>52</v>
      </c>
      <c r="C36" s="16"/>
      <c r="D36" s="15" t="s">
        <v>54</v>
      </c>
    </row>
  </sheetData>
  <mergeCells count="27">
    <mergeCell ref="B16:C16"/>
    <mergeCell ref="B17:C17"/>
    <mergeCell ref="B18:C18"/>
    <mergeCell ref="D18:E18"/>
    <mergeCell ref="D22:E22"/>
    <mergeCell ref="B19:C19"/>
    <mergeCell ref="D19:E19"/>
    <mergeCell ref="B20:C20"/>
    <mergeCell ref="D20:E20"/>
    <mergeCell ref="B21:C21"/>
    <mergeCell ref="D21:E21"/>
    <mergeCell ref="B36:C36"/>
    <mergeCell ref="B35:C35"/>
    <mergeCell ref="B14:C14"/>
    <mergeCell ref="D14:E15"/>
    <mergeCell ref="B15:C15"/>
    <mergeCell ref="D16:E16"/>
    <mergeCell ref="D17:E17"/>
    <mergeCell ref="B27:C27"/>
    <mergeCell ref="B28:C28"/>
    <mergeCell ref="B32:C32"/>
    <mergeCell ref="B33:C33"/>
    <mergeCell ref="B34:C34"/>
    <mergeCell ref="B29:C29"/>
    <mergeCell ref="B30:C30"/>
    <mergeCell ref="B31:C31"/>
    <mergeCell ref="B22:C22"/>
  </mergeCells>
  <phoneticPr fontId="1"/>
  <pageMargins left="0.7" right="0.48" top="0.73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workbookViewId="0">
      <selection activeCell="D19" sqref="D19"/>
    </sheetView>
  </sheetViews>
  <sheetFormatPr defaultRowHeight="13.5" x14ac:dyDescent="0.15"/>
  <cols>
    <col min="1" max="1" width="12.125" customWidth="1"/>
    <col min="2" max="2" width="4.875" customWidth="1"/>
    <col min="3" max="3" width="14.625" customWidth="1"/>
    <col min="4" max="4" width="12.875" customWidth="1"/>
    <col min="5" max="5" width="16.375" customWidth="1"/>
    <col min="6" max="13" width="14.625" customWidth="1"/>
  </cols>
  <sheetData>
    <row r="1" spans="1:6" ht="24.75" customHeight="1" x14ac:dyDescent="0.15">
      <c r="A1" t="s">
        <v>33</v>
      </c>
    </row>
    <row r="3" spans="1:6" x14ac:dyDescent="0.15">
      <c r="A3" t="s">
        <v>8</v>
      </c>
    </row>
    <row r="5" spans="1:6" x14ac:dyDescent="0.15">
      <c r="A5" t="s">
        <v>0</v>
      </c>
      <c r="E5">
        <f>IF(年間給与所得・基礎控除額算出表!D5="","",年間給与所得・基礎控除額算出表!D5)</f>
        <v>2000000</v>
      </c>
      <c r="F5" t="s">
        <v>1</v>
      </c>
    </row>
    <row r="7" spans="1:6" x14ac:dyDescent="0.15">
      <c r="A7" t="s">
        <v>3</v>
      </c>
      <c r="D7" t="s">
        <v>5</v>
      </c>
    </row>
    <row r="9" spans="1:6" x14ac:dyDescent="0.15">
      <c r="A9">
        <v>1</v>
      </c>
      <c r="B9" t="s">
        <v>6</v>
      </c>
      <c r="C9" s="1">
        <v>650999</v>
      </c>
      <c r="D9" t="s">
        <v>4</v>
      </c>
    </row>
    <row r="10" spans="1:6" x14ac:dyDescent="0.15">
      <c r="A10" s="1">
        <v>651000</v>
      </c>
      <c r="B10" t="s">
        <v>6</v>
      </c>
      <c r="C10" s="1">
        <v>1899999</v>
      </c>
      <c r="D10" t="s">
        <v>15</v>
      </c>
    </row>
    <row r="11" spans="1:6" x14ac:dyDescent="0.15">
      <c r="A11" s="1">
        <v>1900000</v>
      </c>
      <c r="B11" t="s">
        <v>6</v>
      </c>
      <c r="C11" s="1">
        <v>3599999</v>
      </c>
      <c r="D11" t="s">
        <v>11</v>
      </c>
    </row>
    <row r="12" spans="1:6" x14ac:dyDescent="0.15">
      <c r="A12" s="1">
        <v>3600000</v>
      </c>
      <c r="B12" t="s">
        <v>6</v>
      </c>
      <c r="C12" s="1">
        <v>6599999</v>
      </c>
      <c r="D12" t="s">
        <v>12</v>
      </c>
    </row>
    <row r="13" spans="1:6" x14ac:dyDescent="0.15">
      <c r="A13" s="1">
        <v>6600000</v>
      </c>
      <c r="B13" t="s">
        <v>6</v>
      </c>
      <c r="C13" s="1">
        <v>8499999</v>
      </c>
      <c r="D13" t="s">
        <v>13</v>
      </c>
    </row>
    <row r="14" spans="1:6" x14ac:dyDescent="0.15">
      <c r="A14" s="1">
        <v>8500000</v>
      </c>
      <c r="B14" t="s">
        <v>7</v>
      </c>
      <c r="D14" t="s">
        <v>14</v>
      </c>
    </row>
    <row r="17" spans="1:5" x14ac:dyDescent="0.15">
      <c r="C17" t="s">
        <v>9</v>
      </c>
    </row>
    <row r="18" spans="1:5" x14ac:dyDescent="0.15">
      <c r="C18">
        <f>IF(E5&lt;=C9,0,0)</f>
        <v>0</v>
      </c>
    </row>
    <row r="19" spans="1:5" x14ac:dyDescent="0.15">
      <c r="C19">
        <f>IF(AND($E$5&gt;=A10,$E$5&lt;=C10),$E$5-650000,0)</f>
        <v>0</v>
      </c>
    </row>
    <row r="20" spans="1:5" x14ac:dyDescent="0.15">
      <c r="C20">
        <f>IF(AND($E$5&gt;=A11,$E$5&lt;=C11),ROUNDDOWN($E$5/4,-3)*2.8-80000,0)</f>
        <v>1320000</v>
      </c>
    </row>
    <row r="21" spans="1:5" x14ac:dyDescent="0.15">
      <c r="C21">
        <f>IF(AND($E$5&gt;=A12,$E$5&lt;=C12),ROUNDDOWN($E$5/4,-3)*3.2-440000,0)</f>
        <v>0</v>
      </c>
    </row>
    <row r="22" spans="1:5" x14ac:dyDescent="0.15">
      <c r="C22">
        <f>IF(AND($E$5&gt;=A13,$E$5&lt;=C13),ROUNDDOWN($E$5*0.9,0)-1100000,0)</f>
        <v>0</v>
      </c>
    </row>
    <row r="23" spans="1:5" x14ac:dyDescent="0.15">
      <c r="C23">
        <f>IF($E$5&gt;=A14,$E$5-1950000,0)</f>
        <v>0</v>
      </c>
    </row>
    <row r="24" spans="1:5" x14ac:dyDescent="0.15">
      <c r="A24" t="s">
        <v>10</v>
      </c>
      <c r="C24">
        <f>SUM(C18:C23)</f>
        <v>1320000</v>
      </c>
    </row>
    <row r="27" spans="1:5" x14ac:dyDescent="0.15">
      <c r="A27" t="s">
        <v>34</v>
      </c>
    </row>
    <row r="29" spans="1:5" x14ac:dyDescent="0.15">
      <c r="A29" s="24" t="s">
        <v>53</v>
      </c>
      <c r="B29" s="24"/>
      <c r="C29" s="24"/>
      <c r="D29" s="2" t="s">
        <v>61</v>
      </c>
    </row>
    <row r="30" spans="1:5" x14ac:dyDescent="0.15">
      <c r="A30" s="2"/>
      <c r="B30" s="2"/>
      <c r="C30" s="2"/>
      <c r="D30" s="2" t="s">
        <v>60</v>
      </c>
      <c r="E30" s="2" t="s">
        <v>59</v>
      </c>
    </row>
    <row r="31" spans="1:5" x14ac:dyDescent="0.15">
      <c r="A31">
        <v>1</v>
      </c>
      <c r="B31" t="s">
        <v>55</v>
      </c>
      <c r="C31">
        <v>1320000</v>
      </c>
      <c r="D31">
        <v>950000</v>
      </c>
      <c r="E31">
        <v>950000</v>
      </c>
    </row>
    <row r="32" spans="1:5" x14ac:dyDescent="0.15">
      <c r="A32">
        <v>1320001</v>
      </c>
      <c r="B32" t="s">
        <v>6</v>
      </c>
      <c r="C32">
        <v>3360000</v>
      </c>
      <c r="D32" s="3">
        <v>880000</v>
      </c>
      <c r="E32" s="3">
        <v>580000</v>
      </c>
    </row>
    <row r="33" spans="1:5" x14ac:dyDescent="0.15">
      <c r="A33">
        <v>3360001</v>
      </c>
      <c r="B33" t="s">
        <v>6</v>
      </c>
      <c r="C33">
        <v>4890000</v>
      </c>
      <c r="D33" s="3">
        <v>680000</v>
      </c>
      <c r="E33" s="3">
        <v>580000</v>
      </c>
    </row>
    <row r="34" spans="1:5" x14ac:dyDescent="0.15">
      <c r="A34">
        <v>4890001</v>
      </c>
      <c r="B34" t="s">
        <v>6</v>
      </c>
      <c r="C34">
        <v>6550000</v>
      </c>
      <c r="D34" s="3">
        <v>630000</v>
      </c>
      <c r="E34" s="3">
        <v>580000</v>
      </c>
    </row>
    <row r="35" spans="1:5" x14ac:dyDescent="0.15">
      <c r="A35">
        <v>6550001</v>
      </c>
      <c r="B35" t="s">
        <v>6</v>
      </c>
      <c r="C35">
        <v>23500000</v>
      </c>
      <c r="D35">
        <v>580000</v>
      </c>
      <c r="E35">
        <v>580000</v>
      </c>
    </row>
    <row r="36" spans="1:5" x14ac:dyDescent="0.15">
      <c r="A36">
        <v>23500001</v>
      </c>
      <c r="B36" t="s">
        <v>6</v>
      </c>
      <c r="C36">
        <v>24000000</v>
      </c>
      <c r="D36">
        <v>480000</v>
      </c>
      <c r="E36">
        <v>480000</v>
      </c>
    </row>
    <row r="37" spans="1:5" x14ac:dyDescent="0.15">
      <c r="A37">
        <v>24000001</v>
      </c>
      <c r="B37" t="s">
        <v>6</v>
      </c>
      <c r="C37">
        <v>24500000</v>
      </c>
      <c r="D37">
        <v>320000</v>
      </c>
      <c r="E37">
        <v>320000</v>
      </c>
    </row>
    <row r="38" spans="1:5" x14ac:dyDescent="0.15">
      <c r="A38">
        <v>24500001</v>
      </c>
      <c r="B38" t="s">
        <v>6</v>
      </c>
      <c r="C38">
        <v>25000000</v>
      </c>
      <c r="D38">
        <v>160000</v>
      </c>
      <c r="E38">
        <v>160000</v>
      </c>
    </row>
    <row r="39" spans="1:5" x14ac:dyDescent="0.15">
      <c r="A39">
        <v>25000001</v>
      </c>
      <c r="B39" t="s">
        <v>6</v>
      </c>
      <c r="D39">
        <v>0</v>
      </c>
      <c r="E39">
        <v>0</v>
      </c>
    </row>
    <row r="42" spans="1:5" x14ac:dyDescent="0.15">
      <c r="C42" t="s">
        <v>56</v>
      </c>
    </row>
    <row r="43" spans="1:5" x14ac:dyDescent="0.15">
      <c r="C43">
        <f>IF(C24&lt;=C31,D31,0)</f>
        <v>950000</v>
      </c>
    </row>
    <row r="44" spans="1:5" x14ac:dyDescent="0.15">
      <c r="C44">
        <f>IF(AND($C$24&gt;=A32,$C$24&lt;=C32),D32,0)</f>
        <v>0</v>
      </c>
    </row>
    <row r="45" spans="1:5" x14ac:dyDescent="0.15">
      <c r="C45">
        <f t="shared" ref="C45:C50" si="0">IF(AND($C$24&gt;=A33,$C$24&lt;=C33),D33,0)</f>
        <v>0</v>
      </c>
    </row>
    <row r="46" spans="1:5" x14ac:dyDescent="0.15">
      <c r="C46">
        <f t="shared" si="0"/>
        <v>0</v>
      </c>
    </row>
    <row r="47" spans="1:5" x14ac:dyDescent="0.15">
      <c r="C47">
        <f t="shared" si="0"/>
        <v>0</v>
      </c>
    </row>
    <row r="48" spans="1:5" x14ac:dyDescent="0.15">
      <c r="C48">
        <f t="shared" si="0"/>
        <v>0</v>
      </c>
    </row>
    <row r="49" spans="1:3" x14ac:dyDescent="0.15">
      <c r="C49">
        <f t="shared" si="0"/>
        <v>0</v>
      </c>
    </row>
    <row r="50" spans="1:3" x14ac:dyDescent="0.15">
      <c r="C50">
        <f t="shared" si="0"/>
        <v>0</v>
      </c>
    </row>
    <row r="51" spans="1:3" x14ac:dyDescent="0.15">
      <c r="C51">
        <f>IF($C$24&gt;=A39,D39,0)</f>
        <v>0</v>
      </c>
    </row>
    <row r="53" spans="1:3" x14ac:dyDescent="0.15">
      <c r="A53" t="s">
        <v>57</v>
      </c>
      <c r="C53">
        <f>SUM(C43:C52)</f>
        <v>950000</v>
      </c>
    </row>
  </sheetData>
  <mergeCells count="1">
    <mergeCell ref="A29:C2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年間給与所得・基礎控除額算出表</vt:lpstr>
      <vt:lpstr>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2025-04-03T01:06:06Z</cp:lastPrinted>
  <dcterms:created xsi:type="dcterms:W3CDTF">2018-10-03T05:16:21Z</dcterms:created>
  <dcterms:modified xsi:type="dcterms:W3CDTF">2025-04-04T02:33:15Z</dcterms:modified>
</cp:coreProperties>
</file>